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Hora-máquina" sheetId="1" state="visible" r:id="rId1"/>
    <sheet xmlns:r="http://schemas.openxmlformats.org/officeDocument/2006/relationships" name="Cotización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US$&quot; #,##0.00"/>
    <numFmt numFmtId="165" formatCode="0.0"/>
  </numFmts>
  <fonts count="5">
    <font>
      <name val="Calibri"/>
      <family val="2"/>
      <color theme="1"/>
      <sz val="11"/>
      <scheme val="minor"/>
    </font>
    <font>
      <b val="1"/>
      <sz val="14"/>
    </font>
    <font>
      <b val="1"/>
    </font>
    <font>
      <b val="1"/>
      <color rgb="00FFFFFF"/>
    </font>
    <font>
      <color rgb="001D72F1"/>
      <u val="single"/>
    </font>
  </fonts>
  <fills count="5">
    <fill>
      <patternFill/>
    </fill>
    <fill>
      <patternFill patternType="gray125"/>
    </fill>
    <fill>
      <patternFill patternType="solid">
        <fgColor rgb="00FFF7D6"/>
      </patternFill>
    </fill>
    <fill>
      <patternFill patternType="solid">
        <fgColor rgb="00E8F0FE"/>
      </patternFill>
    </fill>
    <fill>
      <patternFill patternType="solid">
        <fgColor rgb="001D72F1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pivotButton="0" quotePrefix="0" xfId="0"/>
    <xf numFmtId="0" fontId="0" fillId="0" borderId="1" pivotButton="0" quotePrefix="0" xfId="0"/>
    <xf numFmtId="164" fontId="0" fillId="2" borderId="1" pivotButton="0" quotePrefix="0" xfId="0"/>
    <xf numFmtId="1" fontId="0" fillId="2" borderId="1" pivotButton="0" quotePrefix="0" xfId="0"/>
    <xf numFmtId="165" fontId="0" fillId="2" borderId="1" pivotButton="0" quotePrefix="0" xfId="0"/>
    <xf numFmtId="9" fontId="0" fillId="2" borderId="1" pivotButton="0" quotePrefix="0" xfId="0"/>
    <xf numFmtId="164" fontId="0" fillId="3" borderId="1" pivotButton="0" quotePrefix="0" xfId="0"/>
    <xf numFmtId="0" fontId="2" fillId="0" borderId="1" pivotButton="0" quotePrefix="0" xfId="0"/>
    <xf numFmtId="164" fontId="2" fillId="3" borderId="1" pivotButton="0" quotePrefix="0" xfId="0"/>
    <xf numFmtId="164" fontId="0" fillId="3" borderId="0" pivotButton="0" quotePrefix="0" xfId="0"/>
    <xf numFmtId="0" fontId="0" fillId="2" borderId="0" pivotButton="0" quotePrefix="0" xfId="0"/>
    <xf numFmtId="9" fontId="0" fillId="2" borderId="0" pivotButton="0" quotePrefix="0" xfId="0"/>
    <xf numFmtId="164" fontId="0" fillId="2" borderId="0" pivotButton="0" quotePrefix="0" xfId="0"/>
    <xf numFmtId="0" fontId="3" fillId="4" borderId="1" applyAlignment="1" pivotButton="0" quotePrefix="0" xfId="0">
      <alignment vertical="center" wrapText="1"/>
    </xf>
    <xf numFmtId="0" fontId="0" fillId="2" borderId="1" pivotButton="0" quotePrefix="0" xfId="0"/>
    <xf numFmtId="2" fontId="0" fillId="0" borderId="1" pivotButton="0" quotePrefix="0" xfId="0"/>
    <xf numFmtId="164" fontId="0" fillId="0" borderId="1" pivotButton="0" quotePrefix="0" xfId="0"/>
    <xf numFmtId="0" fontId="2" fillId="0" borderId="0" pivotButton="0" quotePrefix="0" xfId="0"/>
    <xf numFmtId="164" fontId="2" fillId="3" borderId="0" pivotButton="0" quotePrefix="0" xfId="0"/>
    <xf numFmtId="1" fontId="2" fillId="3" borderId="0" pivotButton="0" quotePrefix="0" xfId="0"/>
    <xf numFmtId="165" fontId="2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makercuttfactory.com/es/?utm_source=spreadsheet&amp;utm_medium=download&amp;utm_campaign=es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0"/>
  <sheetViews>
    <sheetView workbookViewId="0">
      <selection activeCell="A1" sqref="A1"/>
    </sheetView>
  </sheetViews>
  <sheetFormatPr baseColWidth="8" defaultRowHeight="15"/>
  <cols>
    <col width="52" customWidth="1" min="1" max="1"/>
    <col width="18" customWidth="1" min="2" max="2"/>
  </cols>
  <sheetData>
    <row r="1">
      <c r="A1" s="1" t="inlineStr">
        <is>
          <t>Costo hora-máquina — MakerCutt Factory</t>
        </is>
      </c>
    </row>
    <row r="2">
      <c r="A2" t="inlineStr">
        <is>
          <t>Rellena las celdas amarillas. Las azules se calculan.</t>
        </is>
      </c>
    </row>
    <row r="4">
      <c r="A4" s="2" t="inlineStr">
        <is>
          <t>Valor de la máquina (US$)</t>
        </is>
      </c>
      <c r="B4" s="3" t="n">
        <v>350000</v>
      </c>
    </row>
    <row r="5">
      <c r="A5" s="2" t="inlineStr">
        <is>
          <t>Vida útil (años)</t>
        </is>
      </c>
      <c r="B5" s="4" t="n">
        <v>8</v>
      </c>
    </row>
    <row r="6">
      <c r="A6" s="2" t="inlineStr">
        <is>
          <t>Horas productivas al mes (tiempo de corte real)</t>
        </is>
      </c>
      <c r="B6" s="4" t="n">
        <v>120</v>
      </c>
    </row>
    <row r="7">
      <c r="A7" s="2" t="inlineStr">
        <is>
          <t>Potencia consumida (kW)</t>
        </is>
      </c>
      <c r="B7" s="5" t="n">
        <v>18</v>
      </c>
    </row>
    <row r="8">
      <c r="A8" s="2" t="inlineStr">
        <is>
          <t>Tarifa de energía (US$/kWh)</t>
        </is>
      </c>
      <c r="B8" s="3" t="n">
        <v>0.95</v>
      </c>
    </row>
    <row r="9">
      <c r="A9" s="2" t="inlineStr">
        <is>
          <t>Gas y consumibles (US$/h)</t>
        </is>
      </c>
      <c r="B9" s="3" t="n">
        <v>25</v>
      </c>
    </row>
    <row r="10">
      <c r="A10" s="2" t="inlineStr">
        <is>
          <t>Mantenimiento por año (US$)</t>
        </is>
      </c>
      <c r="B10" s="3" t="n">
        <v>12000</v>
      </c>
    </row>
    <row r="11">
      <c r="A11" s="2" t="inlineStr">
        <is>
          <t>Operador por mes, con cargas (US$)</t>
        </is>
      </c>
      <c r="B11" s="3" t="n">
        <v>4500</v>
      </c>
    </row>
    <row r="12">
      <c r="A12" s="2" t="inlineStr">
        <is>
          <t>Alquiler y fijos prorrateados por mes (US$)</t>
        </is>
      </c>
      <c r="B12" s="3" t="n">
        <v>2500</v>
      </c>
    </row>
    <row r="13">
      <c r="A13" s="2" t="inlineStr">
        <is>
          <t>Margen sobre la hora (%)</t>
        </is>
      </c>
      <c r="B13" s="6" t="n">
        <v>0.4</v>
      </c>
    </row>
    <row r="15">
      <c r="A15" s="2" t="inlineStr">
        <is>
          <t>Amortización por hora</t>
        </is>
      </c>
      <c r="B15" s="7">
        <f>B4/(B5*12*B6)</f>
        <v/>
      </c>
    </row>
    <row r="16">
      <c r="A16" s="2" t="inlineStr">
        <is>
          <t>Energía + consumibles por hora</t>
        </is>
      </c>
      <c r="B16" s="7">
        <f>B7*B8+B9</f>
        <v/>
      </c>
    </row>
    <row r="17">
      <c r="A17" s="2" t="inlineStr">
        <is>
          <t>Mantenimiento, operador y fijos por hora</t>
        </is>
      </c>
      <c r="B17" s="7">
        <f>B10/(12*B6)+B11/B6+B12/B6</f>
        <v/>
      </c>
    </row>
    <row r="18">
      <c r="A18" s="8" t="inlineStr">
        <is>
          <t>COSTO HORA-MÁQUINA</t>
        </is>
      </c>
      <c r="B18" s="9">
        <f>B15+B16+B17</f>
        <v/>
      </c>
    </row>
    <row r="19">
      <c r="A19" s="2" t="inlineStr">
        <is>
          <t>Costo por minuto</t>
        </is>
      </c>
      <c r="B19" s="7">
        <f>B18/60</f>
        <v/>
      </c>
    </row>
    <row r="20">
      <c r="A20" s="2" t="inlineStr">
        <is>
          <t>Hora de venta sugerida</t>
        </is>
      </c>
      <c r="B20" s="7">
        <f>B18*(1+B13)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32"/>
  <sheetViews>
    <sheetView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30" customWidth="1" min="1" max="1"/>
    <col width="7" customWidth="1" min="2" max="2"/>
    <col width="14" customWidth="1" min="3" max="3"/>
    <col width="8" customWidth="1" min="4" max="4"/>
    <col width="13" customWidth="1" min="5" max="5"/>
    <col width="11" customWidth="1" min="6" max="6"/>
    <col width="11" customWidth="1" min="7" max="7"/>
    <col width="13" customWidth="1" min="8" max="8"/>
    <col width="12" customWidth="1" min="9" max="9"/>
    <col width="13" customWidth="1" min="10" max="10"/>
    <col width="13" customWidth="1" min="11" max="11"/>
    <col width="12" customWidth="1" min="12" max="12"/>
    <col width="13" customWidth="1" min="13" max="13"/>
    <col width="12" customWidth="1" min="14" max="14"/>
  </cols>
  <sheetData>
    <row r="1">
      <c r="A1" s="1" t="inlineStr">
        <is>
          <t>Cotización de corte — MakerCutt Factory</t>
        </is>
      </c>
    </row>
    <row r="2">
      <c r="A2" t="inlineStr">
        <is>
          <t>Hora-máquina (US$/h)</t>
        </is>
      </c>
      <c r="C2" s="10">
        <f>'Hora-máquina'!B18</f>
        <v/>
      </c>
      <c r="E2" t="inlineStr">
        <is>
          <t>Tiempo de perforación (s)</t>
        </is>
      </c>
      <c r="G2" s="11" t="n">
        <v>0.5</v>
      </c>
    </row>
    <row r="3">
      <c r="A3" t="inlineStr">
        <is>
          <t>Margen (%)</t>
        </is>
      </c>
      <c r="C3" s="12" t="n">
        <v>0.4</v>
      </c>
    </row>
    <row r="4">
      <c r="A4" t="inlineStr">
        <is>
          <t>Valor mínimo del pedido (US$)</t>
        </is>
      </c>
      <c r="C4" s="13" t="n">
        <v>50</v>
      </c>
    </row>
    <row r="5">
      <c r="A5" t="inlineStr">
        <is>
          <t>Separación entre piezas (mm)</t>
        </is>
      </c>
      <c r="C5" s="11" t="n">
        <v>5</v>
      </c>
    </row>
    <row r="7" ht="32" customHeight="1">
      <c r="A7" s="14" t="inlineStr">
        <is>
          <t>Pieza</t>
        </is>
      </c>
      <c r="B7" s="14" t="inlineStr">
        <is>
          <t>Cant.</t>
        </is>
      </c>
      <c r="C7" s="14" t="inlineStr">
        <is>
          <t>Longitud de corte (mm)</t>
        </is>
      </c>
      <c r="D7" s="14" t="inlineStr">
        <is>
          <t>Agujeros</t>
        </is>
      </c>
      <c r="E7" s="14" t="inlineStr">
        <is>
          <t>Velocidad (mm/min)</t>
        </is>
      </c>
      <c r="F7" s="14" t="inlineStr">
        <is>
          <t>Ancho (mm)</t>
        </is>
      </c>
      <c r="G7" s="14" t="inlineStr">
        <is>
          <t>Alto (mm)</t>
        </is>
      </c>
      <c r="H7" s="14" t="inlineStr">
        <is>
          <t>Material (US$/m²)</t>
        </is>
      </c>
      <c r="I7" s="14" t="inlineStr">
        <is>
          <t>Tiempo/pieza (min)</t>
        </is>
      </c>
      <c r="J7" s="14" t="inlineStr">
        <is>
          <t>Máquina (US$)</t>
        </is>
      </c>
      <c r="K7" s="14" t="inlineStr">
        <is>
          <t>Material (US$)</t>
        </is>
      </c>
      <c r="L7" s="14" t="inlineStr">
        <is>
          <t>Servicios (US$)</t>
        </is>
      </c>
      <c r="M7" s="14" t="inlineStr">
        <is>
          <t>Costo (US$)</t>
        </is>
      </c>
      <c r="N7" s="14" t="inlineStr">
        <is>
          <t>Tiempo total (min)</t>
        </is>
      </c>
    </row>
    <row r="8">
      <c r="A8" s="15" t="inlineStr">
        <is>
          <t>Ejemplo: brida</t>
        </is>
      </c>
      <c r="B8" s="15" t="n">
        <v>10</v>
      </c>
      <c r="C8" s="15" t="n">
        <v>1200</v>
      </c>
      <c r="D8" s="15" t="n">
        <v>6</v>
      </c>
      <c r="E8" s="15" t="n">
        <v>3000</v>
      </c>
      <c r="F8" s="15" t="n">
        <v>200</v>
      </c>
      <c r="G8" s="15" t="n">
        <v>150</v>
      </c>
      <c r="H8" s="15" t="n">
        <v>120</v>
      </c>
      <c r="I8" s="16">
        <f>IF(B8="","",C8/MAX(E8,1)+D8*$G$2/60)</f>
        <v/>
      </c>
      <c r="J8" s="17">
        <f>IF(B8="","",I8/60*$C$2*B8)</f>
        <v/>
      </c>
      <c r="K8" s="17">
        <f>IF(B8="","",(F8+$C$5)*(G8+$C$5)/1000000*H8*B8)</f>
        <v/>
      </c>
      <c r="L8" s="3" t="n">
        <v>0</v>
      </c>
      <c r="M8" s="17">
        <f>IF(B8="","",J8+K8+N(L8))</f>
        <v/>
      </c>
      <c r="N8" s="16">
        <f>IF(B8="","",I8*B8)</f>
        <v/>
      </c>
    </row>
    <row r="9">
      <c r="A9" s="15" t="n"/>
      <c r="B9" s="15" t="n"/>
      <c r="C9" s="15" t="n"/>
      <c r="D9" s="15" t="n"/>
      <c r="E9" s="15" t="n"/>
      <c r="F9" s="15" t="n"/>
      <c r="G9" s="15" t="n"/>
      <c r="H9" s="15" t="n"/>
      <c r="I9" s="16">
        <f>IF(B9="","",C9/MAX(E9,1)+D9*$G$2/60)</f>
        <v/>
      </c>
      <c r="J9" s="17">
        <f>IF(B9="","",I9/60*$C$2*B9)</f>
        <v/>
      </c>
      <c r="K9" s="17">
        <f>IF(B9="","",(F9+$C$5)*(G9+$C$5)/1000000*H9*B9)</f>
        <v/>
      </c>
      <c r="L9" s="3" t="n"/>
      <c r="M9" s="17">
        <f>IF(B9="","",J9+K9+N(L9))</f>
        <v/>
      </c>
      <c r="N9" s="16">
        <f>IF(B9="","",I9*B9)</f>
        <v/>
      </c>
    </row>
    <row r="10">
      <c r="A10" s="15" t="n"/>
      <c r="B10" s="15" t="n"/>
      <c r="C10" s="15" t="n"/>
      <c r="D10" s="15" t="n"/>
      <c r="E10" s="15" t="n"/>
      <c r="F10" s="15" t="n"/>
      <c r="G10" s="15" t="n"/>
      <c r="H10" s="15" t="n"/>
      <c r="I10" s="16">
        <f>IF(B10="","",C10/MAX(E10,1)+D10*$G$2/60)</f>
        <v/>
      </c>
      <c r="J10" s="17">
        <f>IF(B10="","",I10/60*$C$2*B10)</f>
        <v/>
      </c>
      <c r="K10" s="17">
        <f>IF(B10="","",(F10+$C$5)*(G10+$C$5)/1000000*H10*B10)</f>
        <v/>
      </c>
      <c r="L10" s="3" t="n"/>
      <c r="M10" s="17">
        <f>IF(B10="","",J10+K10+N(L10))</f>
        <v/>
      </c>
      <c r="N10" s="16">
        <f>IF(B10="","",I10*B10)</f>
        <v/>
      </c>
    </row>
    <row r="11">
      <c r="A11" s="15" t="n"/>
      <c r="B11" s="15" t="n"/>
      <c r="C11" s="15" t="n"/>
      <c r="D11" s="15" t="n"/>
      <c r="E11" s="15" t="n"/>
      <c r="F11" s="15" t="n"/>
      <c r="G11" s="15" t="n"/>
      <c r="H11" s="15" t="n"/>
      <c r="I11" s="16">
        <f>IF(B11="","",C11/MAX(E11,1)+D11*$G$2/60)</f>
        <v/>
      </c>
      <c r="J11" s="17">
        <f>IF(B11="","",I11/60*$C$2*B11)</f>
        <v/>
      </c>
      <c r="K11" s="17">
        <f>IF(B11="","",(F11+$C$5)*(G11+$C$5)/1000000*H11*B11)</f>
        <v/>
      </c>
      <c r="L11" s="3" t="n"/>
      <c r="M11" s="17">
        <f>IF(B11="","",J11+K11+N(L11))</f>
        <v/>
      </c>
      <c r="N11" s="16">
        <f>IF(B11="","",I11*B11)</f>
        <v/>
      </c>
    </row>
    <row r="12">
      <c r="A12" s="15" t="n"/>
      <c r="B12" s="15" t="n"/>
      <c r="C12" s="15" t="n"/>
      <c r="D12" s="15" t="n"/>
      <c r="E12" s="15" t="n"/>
      <c r="F12" s="15" t="n"/>
      <c r="G12" s="15" t="n"/>
      <c r="H12" s="15" t="n"/>
      <c r="I12" s="16">
        <f>IF(B12="","",C12/MAX(E12,1)+D12*$G$2/60)</f>
        <v/>
      </c>
      <c r="J12" s="17">
        <f>IF(B12="","",I12/60*$C$2*B12)</f>
        <v/>
      </c>
      <c r="K12" s="17">
        <f>IF(B12="","",(F12+$C$5)*(G12+$C$5)/1000000*H12*B12)</f>
        <v/>
      </c>
      <c r="L12" s="3" t="n"/>
      <c r="M12" s="17">
        <f>IF(B12="","",J12+K12+N(L12))</f>
        <v/>
      </c>
      <c r="N12" s="16">
        <f>IF(B12="","",I12*B12)</f>
        <v/>
      </c>
    </row>
    <row r="13">
      <c r="A13" s="15" t="n"/>
      <c r="B13" s="15" t="n"/>
      <c r="C13" s="15" t="n"/>
      <c r="D13" s="15" t="n"/>
      <c r="E13" s="15" t="n"/>
      <c r="F13" s="15" t="n"/>
      <c r="G13" s="15" t="n"/>
      <c r="H13" s="15" t="n"/>
      <c r="I13" s="16">
        <f>IF(B13="","",C13/MAX(E13,1)+D13*$G$2/60)</f>
        <v/>
      </c>
      <c r="J13" s="17">
        <f>IF(B13="","",I13/60*$C$2*B13)</f>
        <v/>
      </c>
      <c r="K13" s="17">
        <f>IF(B13="","",(F13+$C$5)*(G13+$C$5)/1000000*H13*B13)</f>
        <v/>
      </c>
      <c r="L13" s="3" t="n"/>
      <c r="M13" s="17">
        <f>IF(B13="","",J13+K13+N(L13))</f>
        <v/>
      </c>
      <c r="N13" s="16">
        <f>IF(B13="","",I13*B13)</f>
        <v/>
      </c>
    </row>
    <row r="14">
      <c r="A14" s="15" t="n"/>
      <c r="B14" s="15" t="n"/>
      <c r="C14" s="15" t="n"/>
      <c r="D14" s="15" t="n"/>
      <c r="E14" s="15" t="n"/>
      <c r="F14" s="15" t="n"/>
      <c r="G14" s="15" t="n"/>
      <c r="H14" s="15" t="n"/>
      <c r="I14" s="16">
        <f>IF(B14="","",C14/MAX(E14,1)+D14*$G$2/60)</f>
        <v/>
      </c>
      <c r="J14" s="17">
        <f>IF(B14="","",I14/60*$C$2*B14)</f>
        <v/>
      </c>
      <c r="K14" s="17">
        <f>IF(B14="","",(F14+$C$5)*(G14+$C$5)/1000000*H14*B14)</f>
        <v/>
      </c>
      <c r="L14" s="3" t="n"/>
      <c r="M14" s="17">
        <f>IF(B14="","",J14+K14+N(L14))</f>
        <v/>
      </c>
      <c r="N14" s="16">
        <f>IF(B14="","",I14*B14)</f>
        <v/>
      </c>
    </row>
    <row r="15">
      <c r="A15" s="15" t="n"/>
      <c r="B15" s="15" t="n"/>
      <c r="C15" s="15" t="n"/>
      <c r="D15" s="15" t="n"/>
      <c r="E15" s="15" t="n"/>
      <c r="F15" s="15" t="n"/>
      <c r="G15" s="15" t="n"/>
      <c r="H15" s="15" t="n"/>
      <c r="I15" s="16">
        <f>IF(B15="","",C15/MAX(E15,1)+D15*$G$2/60)</f>
        <v/>
      </c>
      <c r="J15" s="17">
        <f>IF(B15="","",I15/60*$C$2*B15)</f>
        <v/>
      </c>
      <c r="K15" s="17">
        <f>IF(B15="","",(F15+$C$5)*(G15+$C$5)/1000000*H15*B15)</f>
        <v/>
      </c>
      <c r="L15" s="3" t="n"/>
      <c r="M15" s="17">
        <f>IF(B15="","",J15+K15+N(L15))</f>
        <v/>
      </c>
      <c r="N15" s="16">
        <f>IF(B15="","",I15*B15)</f>
        <v/>
      </c>
    </row>
    <row r="16">
      <c r="A16" s="15" t="n"/>
      <c r="B16" s="15" t="n"/>
      <c r="C16" s="15" t="n"/>
      <c r="D16" s="15" t="n"/>
      <c r="E16" s="15" t="n"/>
      <c r="F16" s="15" t="n"/>
      <c r="G16" s="15" t="n"/>
      <c r="H16" s="15" t="n"/>
      <c r="I16" s="16">
        <f>IF(B16="","",C16/MAX(E16,1)+D16*$G$2/60)</f>
        <v/>
      </c>
      <c r="J16" s="17">
        <f>IF(B16="","",I16/60*$C$2*B16)</f>
        <v/>
      </c>
      <c r="K16" s="17">
        <f>IF(B16="","",(F16+$C$5)*(G16+$C$5)/1000000*H16*B16)</f>
        <v/>
      </c>
      <c r="L16" s="3" t="n"/>
      <c r="M16" s="17">
        <f>IF(B16="","",J16+K16+N(L16))</f>
        <v/>
      </c>
      <c r="N16" s="16">
        <f>IF(B16="","",I16*B16)</f>
        <v/>
      </c>
    </row>
    <row r="17">
      <c r="A17" s="15" t="n"/>
      <c r="B17" s="15" t="n"/>
      <c r="C17" s="15" t="n"/>
      <c r="D17" s="15" t="n"/>
      <c r="E17" s="15" t="n"/>
      <c r="F17" s="15" t="n"/>
      <c r="G17" s="15" t="n"/>
      <c r="H17" s="15" t="n"/>
      <c r="I17" s="16">
        <f>IF(B17="","",C17/MAX(E17,1)+D17*$G$2/60)</f>
        <v/>
      </c>
      <c r="J17" s="17">
        <f>IF(B17="","",I17/60*$C$2*B17)</f>
        <v/>
      </c>
      <c r="K17" s="17">
        <f>IF(B17="","",(F17+$C$5)*(G17+$C$5)/1000000*H17*B17)</f>
        <v/>
      </c>
      <c r="L17" s="3" t="n"/>
      <c r="M17" s="17">
        <f>IF(B17="","",J17+K17+N(L17))</f>
        <v/>
      </c>
      <c r="N17" s="16">
        <f>IF(B17="","",I17*B17)</f>
        <v/>
      </c>
    </row>
    <row r="18">
      <c r="A18" s="15" t="n"/>
      <c r="B18" s="15" t="n"/>
      <c r="C18" s="15" t="n"/>
      <c r="D18" s="15" t="n"/>
      <c r="E18" s="15" t="n"/>
      <c r="F18" s="15" t="n"/>
      <c r="G18" s="15" t="n"/>
      <c r="H18" s="15" t="n"/>
      <c r="I18" s="16">
        <f>IF(B18="","",C18/MAX(E18,1)+D18*$G$2/60)</f>
        <v/>
      </c>
      <c r="J18" s="17">
        <f>IF(B18="","",I18/60*$C$2*B18)</f>
        <v/>
      </c>
      <c r="K18" s="17">
        <f>IF(B18="","",(F18+$C$5)*(G18+$C$5)/1000000*H18*B18)</f>
        <v/>
      </c>
      <c r="L18" s="3" t="n"/>
      <c r="M18" s="17">
        <f>IF(B18="","",J18+K18+N(L18))</f>
        <v/>
      </c>
      <c r="N18" s="16">
        <f>IF(B18="","",I18*B18)</f>
        <v/>
      </c>
    </row>
    <row r="19">
      <c r="A19" s="15" t="n"/>
      <c r="B19" s="15" t="n"/>
      <c r="C19" s="15" t="n"/>
      <c r="D19" s="15" t="n"/>
      <c r="E19" s="15" t="n"/>
      <c r="F19" s="15" t="n"/>
      <c r="G19" s="15" t="n"/>
      <c r="H19" s="15" t="n"/>
      <c r="I19" s="16">
        <f>IF(B19="","",C19/MAX(E19,1)+D19*$G$2/60)</f>
        <v/>
      </c>
      <c r="J19" s="17">
        <f>IF(B19="","",I19/60*$C$2*B19)</f>
        <v/>
      </c>
      <c r="K19" s="17">
        <f>IF(B19="","",(F19+$C$5)*(G19+$C$5)/1000000*H19*B19)</f>
        <v/>
      </c>
      <c r="L19" s="3" t="n"/>
      <c r="M19" s="17">
        <f>IF(B19="","",J19+K19+N(L19))</f>
        <v/>
      </c>
      <c r="N19" s="16">
        <f>IF(B19="","",I19*B19)</f>
        <v/>
      </c>
    </row>
    <row r="20">
      <c r="A20" s="15" t="n"/>
      <c r="B20" s="15" t="n"/>
      <c r="C20" s="15" t="n"/>
      <c r="D20" s="15" t="n"/>
      <c r="E20" s="15" t="n"/>
      <c r="F20" s="15" t="n"/>
      <c r="G20" s="15" t="n"/>
      <c r="H20" s="15" t="n"/>
      <c r="I20" s="16">
        <f>IF(B20="","",C20/MAX(E20,1)+D20*$G$2/60)</f>
        <v/>
      </c>
      <c r="J20" s="17">
        <f>IF(B20="","",I20/60*$C$2*B20)</f>
        <v/>
      </c>
      <c r="K20" s="17">
        <f>IF(B20="","",(F20+$C$5)*(G20+$C$5)/1000000*H20*B20)</f>
        <v/>
      </c>
      <c r="L20" s="3" t="n"/>
      <c r="M20" s="17">
        <f>IF(B20="","",J20+K20+N(L20))</f>
        <v/>
      </c>
      <c r="N20" s="16">
        <f>IF(B20="","",I20*B20)</f>
        <v/>
      </c>
    </row>
    <row r="21">
      <c r="A21" s="15" t="n"/>
      <c r="B21" s="15" t="n"/>
      <c r="C21" s="15" t="n"/>
      <c r="D21" s="15" t="n"/>
      <c r="E21" s="15" t="n"/>
      <c r="F21" s="15" t="n"/>
      <c r="G21" s="15" t="n"/>
      <c r="H21" s="15" t="n"/>
      <c r="I21" s="16">
        <f>IF(B21="","",C21/MAX(E21,1)+D21*$G$2/60)</f>
        <v/>
      </c>
      <c r="J21" s="17">
        <f>IF(B21="","",I21/60*$C$2*B21)</f>
        <v/>
      </c>
      <c r="K21" s="17">
        <f>IF(B21="","",(F21+$C$5)*(G21+$C$5)/1000000*H21*B21)</f>
        <v/>
      </c>
      <c r="L21" s="3" t="n"/>
      <c r="M21" s="17">
        <f>IF(B21="","",J21+K21+N(L21))</f>
        <v/>
      </c>
      <c r="N21" s="16">
        <f>IF(B21="","",I21*B21)</f>
        <v/>
      </c>
    </row>
    <row r="22">
      <c r="A22" s="15" t="n"/>
      <c r="B22" s="15" t="n"/>
      <c r="C22" s="15" t="n"/>
      <c r="D22" s="15" t="n"/>
      <c r="E22" s="15" t="n"/>
      <c r="F22" s="15" t="n"/>
      <c r="G22" s="15" t="n"/>
      <c r="H22" s="15" t="n"/>
      <c r="I22" s="16">
        <f>IF(B22="","",C22/MAX(E22,1)+D22*$G$2/60)</f>
        <v/>
      </c>
      <c r="J22" s="17">
        <f>IF(B22="","",I22/60*$C$2*B22)</f>
        <v/>
      </c>
      <c r="K22" s="17">
        <f>IF(B22="","",(F22+$C$5)*(G22+$C$5)/1000000*H22*B22)</f>
        <v/>
      </c>
      <c r="L22" s="3" t="n"/>
      <c r="M22" s="17">
        <f>IF(B22="","",J22+K22+N(L22))</f>
        <v/>
      </c>
      <c r="N22" s="16">
        <f>IF(B22="","",I22*B22)</f>
        <v/>
      </c>
    </row>
    <row r="24">
      <c r="A24" s="18" t="inlineStr">
        <is>
          <t>Costo total</t>
        </is>
      </c>
      <c r="B24" s="19">
        <f>SUM(M8:M22)</f>
        <v/>
      </c>
    </row>
    <row r="25">
      <c r="A25" s="18" t="inlineStr">
        <is>
          <t>Precio con margen</t>
        </is>
      </c>
      <c r="B25" s="19">
        <f>B24*(1+C3)</f>
        <v/>
      </c>
    </row>
    <row r="26">
      <c r="A26" s="18" t="inlineStr">
        <is>
          <t>PRECIO DEL PEDIDO (con mínimo)</t>
        </is>
      </c>
      <c r="B26" s="19">
        <f>MAX(B25,C4)</f>
        <v/>
      </c>
    </row>
    <row r="27">
      <c r="A27" s="18" t="inlineStr">
        <is>
          <t>Piezas en el pedido</t>
        </is>
      </c>
      <c r="B27" s="20">
        <f>SUM(B8:B22)</f>
        <v/>
      </c>
    </row>
    <row r="28">
      <c r="A28" s="18" t="inlineStr">
        <is>
          <t>Precio promedio por pieza</t>
        </is>
      </c>
      <c r="B28" s="19">
        <f>IF(B27&gt;0,B26/B27,0)</f>
        <v/>
      </c>
    </row>
    <row r="29">
      <c r="A29" s="18" t="inlineStr">
        <is>
          <t>Tiempo total de máquina (min)</t>
        </is>
      </c>
      <c r="B29" s="21">
        <f>SUM(N8:N22)</f>
        <v/>
      </c>
    </row>
    <row r="31">
      <c r="A31" t="inlineStr">
        <is>
          <t>¿Quieres esto automático? En MakerCutt Factory la longitud de corte y los agujeros se leen del DXF, el material viene del nesting y la cotización sale en PDF.</t>
        </is>
      </c>
    </row>
    <row r="32">
      <c r="A32" s="22" t="inlineStr">
        <is>
          <t>Prueba gratis 7 días: https://makercuttfactory.com/es/</t>
        </is>
      </c>
    </row>
  </sheetData>
  <hyperlinks>
    <hyperlink xmlns:r="http://schemas.openxmlformats.org/officeDocument/2006/relationships" ref="A3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2026-10-04T19:09:52Z</dcterms:created>
  <dcterms:modified xmlns:dcterms="http://purl.org/dc/terms/" xmlns:xsi="http://www.w3.org/2001/XMLSchema-instance" xsi:type="dcterms:W3CDTF">2026-10-04T19:09:52Z</dcterms:modified>
</cp:coreProperties>
</file>